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255" windowHeight="8235" activeTab="0"/>
  </bookViews>
  <sheets>
    <sheet name="стр1" sheetId="1" r:id="rId1"/>
  </sheets>
  <definedNames>
    <definedName name="_xlnm.Print_Area" localSheetId="0">'стр1'!$A$1:$EI$41</definedName>
  </definedNames>
  <calcPr fullCalcOnLoad="1" refMode="R1C1"/>
</workbook>
</file>

<file path=xl/sharedStrings.xml><?xml version="1.0" encoding="utf-8"?>
<sst xmlns="http://schemas.openxmlformats.org/spreadsheetml/2006/main" count="55" uniqueCount="49">
  <si>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</si>
  <si>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</si>
  <si>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</si>
  <si>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</si>
  <si>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</si>
  <si>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</si>
  <si>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</si>
  <si>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</si>
  <si>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"</t>
  </si>
  <si>
    <t xml:space="preserve">г. № 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</si>
  <si>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</si>
  <si>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</si>
  <si>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</si>
  <si>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</si>
  <si>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</si>
  <si>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</si>
  <si>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</si>
  <si>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</si>
  <si>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</si>
  <si>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Примечание</t>
  </si>
  <si>
    <t>Итого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</si>
  <si>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</si>
  <si>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</si>
  <si>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</si>
  <si>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</si>
  <si>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</si>
  <si>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</si>
  <si>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01</t>
  </si>
  <si>
    <t>января</t>
  </si>
  <si>
    <t>Председатель правления</t>
  </si>
  <si>
    <t>Энергетик</t>
  </si>
  <si>
    <t>Уборщица офиса</t>
  </si>
  <si>
    <t>районыый коэфициент      40 %</t>
  </si>
  <si>
    <t>льготы крайнего севера         80%</t>
  </si>
  <si>
    <t>ФОТ за год</t>
  </si>
  <si>
    <t>35662909</t>
  </si>
  <si>
    <t>Садоводческое некоммерчесое товарищество "Уйма"</t>
  </si>
  <si>
    <t>от</t>
  </si>
  <si>
    <t>Мастер</t>
  </si>
  <si>
    <t xml:space="preserve">Электрик </t>
  </si>
  <si>
    <t>1</t>
  </si>
  <si>
    <t>Матросова О.М.</t>
  </si>
  <si>
    <t xml:space="preserve">  </t>
  </si>
  <si>
    <t>Вахтер часовой тариф (164,3 ч)</t>
  </si>
  <si>
    <t xml:space="preserve"> Ястребинская Н.Ю. </t>
  </si>
  <si>
    <t>21</t>
  </si>
  <si>
    <t>Делопроизводитель-кассир</t>
  </si>
  <si>
    <t>2022 год</t>
  </si>
  <si>
    <t>13890,00*0,73/164,2=61,70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</si>
</sst>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0.0"/>
    <numFmt numFmtId="176" formatCode="_-* #,##0.000_р_._-;\-* #,##0.000_р_._-;_-* &quot;-&quot;??_р_._-;_-@_-"/>
    <numFmt numFmtId="177" formatCode="_-* #,##0.000_р_._-;\-* #,##0.000_р_._-;_-* &quot;-&quot;???_р_._-;_-@_-"/>
    <numFmt numFmtId="178" formatCode="_-* #,##0.0_р_._-;\-* #,##0.0_р_._-;_-* &quot;-&quot;??_р_._-;_-@_-"/>
    <numFmt numFmtId="179" formatCode="_-* #,##0_р_._-;\-* #,##0_р_._-;_-* &quot;-&quot;?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3" fontId="7" fillId="0" borderId="10" xfId="58" applyFont="1" applyFill="1" applyBorder="1" applyAlignment="1">
      <alignment horizontal="center"/>
    </xf>
    <xf numFmtId="173" fontId="7" fillId="0" borderId="10" xfId="58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173" fontId="7" fillId="0" borderId="12" xfId="58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/>
    </xf>
    <xf numFmtId="0" fontId="9" fillId="0" borderId="0" xfId="0" applyFont="1" applyAlignment="1">
      <alignment/>
    </xf>
    <xf numFmtId="0" fontId="1" fillId="0" borderId="13" xfId="0" applyFont="1" applyFill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wrapText="1"/>
    </xf>
    <xf numFmtId="14" fontId="1" fillId="0" borderId="14" xfId="0" applyNumberFormat="1" applyFont="1" applyBorder="1" applyAlignment="1">
      <alignment/>
    </xf>
    <xf numFmtId="0" fontId="1" fillId="0" borderId="1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173" fontId="7" fillId="0" borderId="13" xfId="58" applyFont="1" applyFill="1" applyBorder="1" applyAlignment="1">
      <alignment horizontal="center"/>
    </xf>
    <xf numFmtId="173" fontId="7" fillId="0" borderId="12" xfId="58" applyFont="1" applyFill="1" applyBorder="1" applyAlignment="1">
      <alignment horizontal="center"/>
    </xf>
    <xf numFmtId="173" fontId="7" fillId="0" borderId="14" xfId="58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179" fontId="7" fillId="0" borderId="10" xfId="58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173" fontId="7" fillId="0" borderId="10" xfId="58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79" fontId="7" fillId="0" borderId="13" xfId="58" applyNumberFormat="1" applyFont="1" applyFill="1" applyBorder="1" applyAlignment="1">
      <alignment/>
    </xf>
    <xf numFmtId="179" fontId="7" fillId="0" borderId="12" xfId="58" applyNumberFormat="1" applyFont="1" applyFill="1" applyBorder="1" applyAlignment="1">
      <alignment/>
    </xf>
    <xf numFmtId="179" fontId="7" fillId="0" borderId="14" xfId="58" applyNumberFormat="1" applyFont="1" applyFill="1" applyBorder="1" applyAlignment="1">
      <alignment/>
    </xf>
    <xf numFmtId="178" fontId="7" fillId="0" borderId="10" xfId="58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/>
    </xf>
    <xf numFmtId="173" fontId="10" fillId="0" borderId="10" xfId="58" applyFont="1" applyFill="1" applyBorder="1" applyAlignment="1">
      <alignment horizontal="center"/>
    </xf>
    <xf numFmtId="173" fontId="7" fillId="0" borderId="10" xfId="58" applyNumberFormat="1" applyFont="1" applyFill="1" applyBorder="1" applyAlignment="1">
      <alignment horizontal="center"/>
    </xf>
    <xf numFmtId="173" fontId="7" fillId="0" borderId="10" xfId="58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178" fontId="7" fillId="0" borderId="10" xfId="58" applyNumberFormat="1" applyFont="1" applyFill="1" applyBorder="1" applyAlignment="1">
      <alignment/>
    </xf>
    <xf numFmtId="173" fontId="7" fillId="0" borderId="10" xfId="58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39"/>
  <sheetViews>
    <sheetView tabSelected="1" view="pageBreakPreview" zoomScale="115" zoomScaleSheetLayoutView="115" zoomScalePageLayoutView="0" workbookViewId="0" topLeftCell="A12">
      <selection activeCell="BI25" sqref="BI25:BW25"/>
    </sheetView>
  </sheetViews>
  <sheetFormatPr defaultColWidth="0" defaultRowHeight="12.75"/>
  <cols>
    <col min="1" max="4" width="0.875" style="1" customWidth="1"/>
    <col min="5" max="5" width="0.37109375" style="1" customWidth="1"/>
    <col min="6" max="8" width="0.875" style="1" hidden="1" customWidth="1"/>
    <col min="9" max="9" width="0.37109375" style="1" customWidth="1"/>
    <col min="10" max="20" width="0.875" style="1" hidden="1" customWidth="1"/>
    <col min="21" max="25" width="0.875" style="1" customWidth="1"/>
    <col min="26" max="26" width="0.875" style="1" hidden="1" customWidth="1"/>
    <col min="27" max="27" width="0.12890625" style="1" customWidth="1"/>
    <col min="28" max="30" width="0.875" style="1" hidden="1" customWidth="1"/>
    <col min="31" max="59" width="0.875" style="1" customWidth="1"/>
    <col min="60" max="60" width="3.75390625" style="1" customWidth="1"/>
    <col min="61" max="71" width="0.875" style="1" customWidth="1"/>
    <col min="72" max="72" width="0.74609375" style="1" customWidth="1"/>
    <col min="73" max="73" width="0.875" style="1" hidden="1" customWidth="1"/>
    <col min="74" max="74" width="0.2421875" style="1" hidden="1" customWidth="1"/>
    <col min="75" max="75" width="0.875" style="1" hidden="1" customWidth="1"/>
    <col min="76" max="79" width="0.875" style="1" customWidth="1"/>
    <col min="80" max="80" width="0.6171875" style="1" customWidth="1"/>
    <col min="81" max="82" width="0.875" style="1" hidden="1" customWidth="1"/>
    <col min="83" max="83" width="4.875" style="1" customWidth="1"/>
    <col min="84" max="89" width="0.875" style="1" customWidth="1"/>
    <col min="90" max="90" width="5.75390625" style="1" customWidth="1"/>
    <col min="91" max="91" width="0.875" style="1" hidden="1" customWidth="1"/>
    <col min="92" max="92" width="2.25390625" style="1" hidden="1" customWidth="1"/>
    <col min="93" max="93" width="13.75390625" style="1" customWidth="1"/>
    <col min="94" max="94" width="12.875" style="1" customWidth="1"/>
    <col min="95" max="98" width="0.875" style="1" customWidth="1"/>
    <col min="99" max="99" width="2.625" style="1" customWidth="1"/>
    <col min="100" max="104" width="0.875" style="1" customWidth="1"/>
    <col min="105" max="105" width="0.37109375" style="1" customWidth="1"/>
    <col min="106" max="106" width="0.875" style="1" customWidth="1"/>
    <col min="107" max="107" width="3.625" style="1" customWidth="1"/>
    <col min="108" max="109" width="0.875" style="1" customWidth="1"/>
    <col min="110" max="110" width="0.12890625" style="1" customWidth="1"/>
    <col min="111" max="111" width="0.37109375" style="1" hidden="1" customWidth="1"/>
    <col min="112" max="112" width="0.6171875" style="1" hidden="1" customWidth="1"/>
    <col min="113" max="113" width="0.37109375" style="1" hidden="1" customWidth="1"/>
    <col min="114" max="118" width="0.875" style="1" hidden="1" customWidth="1"/>
    <col min="119" max="119" width="3.125" style="1" hidden="1" customWidth="1"/>
    <col min="120" max="120" width="1.75390625" style="1" hidden="1" customWidth="1"/>
    <col min="121" max="121" width="0.875" style="1" hidden="1" customWidth="1"/>
    <col min="122" max="122" width="0.12890625" style="1" hidden="1" customWidth="1"/>
    <col min="123" max="123" width="1.625" style="1" hidden="1" customWidth="1"/>
    <col min="124" max="124" width="16.75390625" style="1" customWidth="1"/>
    <col min="125" max="138" width="0.875" style="1" customWidth="1"/>
    <col min="139" max="139" width="1.625" style="1" customWidth="1"/>
    <col min="140" max="171" width="0.875" style="1" customWidth="1"/>
    <col min="172" max="172" width="0.2421875" style="1" customWidth="1"/>
    <col min="173" max="191" width="0" style="1" hidden="1" customWidth="1"/>
    <col min="192" max="16384" width="0.875" style="1" hidden="1" customWidth="1"/>
  </cols>
  <sheetData>
    <row r="1" spans="95:139" s="3" customFormat="1" ht="35.25" customHeight="1">
      <c r="CQ1" s="9"/>
      <c r="CR1" s="9"/>
      <c r="CT1" s="9"/>
      <c r="CV1" s="88" t="s">
        <v>24</v>
      </c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</row>
    <row r="2" spans="60:76" ht="25.5"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</row>
    <row r="3" spans="125:139" ht="12.75">
      <c r="DU3" s="68" t="s">
        <v>0</v>
      </c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70"/>
    </row>
    <row r="4" spans="121:139" ht="12.75">
      <c r="DQ4" s="2" t="s">
        <v>2</v>
      </c>
      <c r="DR4" s="2"/>
      <c r="DU4" s="68" t="s">
        <v>1</v>
      </c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70"/>
    </row>
    <row r="5" spans="1:139" ht="18.75">
      <c r="A5" s="77" t="s">
        <v>36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Q5" s="2" t="s">
        <v>3</v>
      </c>
      <c r="DR5" s="2"/>
      <c r="DU5" s="36" t="s">
        <v>35</v>
      </c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8"/>
    </row>
    <row r="6" spans="1:110" s="3" customFormat="1" ht="11.25">
      <c r="A6" s="78" t="s">
        <v>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</row>
    <row r="8" spans="69:93" ht="24" customHeight="1">
      <c r="BQ8" s="48" t="s">
        <v>6</v>
      </c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50"/>
      <c r="CI8" s="82"/>
      <c r="CJ8" s="83"/>
      <c r="CK8" s="83"/>
      <c r="CL8" s="83"/>
      <c r="CO8" s="31" t="s">
        <v>7</v>
      </c>
    </row>
    <row r="9" spans="67:93" ht="15" customHeight="1">
      <c r="BO9" s="4" t="s">
        <v>5</v>
      </c>
      <c r="BQ9" s="79" t="s">
        <v>40</v>
      </c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1"/>
      <c r="CI9" s="79"/>
      <c r="CJ9" s="80"/>
      <c r="CK9" s="80"/>
      <c r="CL9" s="80"/>
      <c r="CO9" s="32">
        <v>44562</v>
      </c>
    </row>
    <row r="10" spans="91:139" ht="12.75">
      <c r="CM10" s="90"/>
      <c r="CN10" s="90"/>
      <c r="CO10" s="90"/>
      <c r="CP10" s="90"/>
      <c r="CQ10" s="90"/>
      <c r="CR10" s="90"/>
      <c r="CU10" s="1" t="s">
        <v>37</v>
      </c>
      <c r="DB10" s="45"/>
      <c r="DC10" s="45"/>
      <c r="DD10" s="45"/>
      <c r="DG10" s="14">
        <v>20</v>
      </c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9"/>
      <c r="DU10" s="91"/>
      <c r="DV10" s="91"/>
      <c r="DW10" s="91"/>
      <c r="DX10" s="91"/>
      <c r="DZ10" s="1" t="s">
        <v>9</v>
      </c>
      <c r="EE10" s="45"/>
      <c r="EF10" s="45"/>
      <c r="EG10" s="45"/>
      <c r="EH10" s="45"/>
      <c r="EI10" s="45"/>
    </row>
    <row r="11" spans="34:139" ht="12.75">
      <c r="AH11" s="2" t="s">
        <v>11</v>
      </c>
      <c r="AJ11" s="44" t="s">
        <v>47</v>
      </c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W11" s="1" t="s">
        <v>12</v>
      </c>
      <c r="AZ11" s="45" t="s">
        <v>27</v>
      </c>
      <c r="BA11" s="45"/>
      <c r="BB11" s="45"/>
      <c r="BC11" s="1" t="s">
        <v>8</v>
      </c>
      <c r="BE11" s="44" t="s">
        <v>28</v>
      </c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89">
        <v>20</v>
      </c>
      <c r="BR11" s="89"/>
      <c r="BS11" s="89"/>
      <c r="BT11" s="89"/>
      <c r="BU11" s="46" t="s">
        <v>45</v>
      </c>
      <c r="BV11" s="46"/>
      <c r="BW11" s="46"/>
      <c r="BY11" s="1" t="s">
        <v>13</v>
      </c>
      <c r="CT11" s="5"/>
      <c r="CU11" s="44">
        <v>10</v>
      </c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1">
        <v>11</v>
      </c>
      <c r="EI11" s="2" t="s">
        <v>10</v>
      </c>
    </row>
    <row r="13" spans="1:139" ht="12.75" customHeight="1">
      <c r="A13" s="71" t="s">
        <v>14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3"/>
      <c r="AE13" s="51" t="s">
        <v>25</v>
      </c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3"/>
      <c r="BI13" s="47" t="s">
        <v>17</v>
      </c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 t="s">
        <v>18</v>
      </c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84" t="s">
        <v>32</v>
      </c>
      <c r="CP13" s="84" t="s">
        <v>33</v>
      </c>
      <c r="CQ13" s="62" t="s">
        <v>26</v>
      </c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4"/>
      <c r="DT13" s="86" t="s">
        <v>34</v>
      </c>
      <c r="DU13" s="62" t="s">
        <v>19</v>
      </c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4"/>
    </row>
    <row r="14" spans="1:139" ht="54" customHeight="1">
      <c r="A14" s="74" t="s">
        <v>15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6"/>
      <c r="U14" s="74" t="s">
        <v>16</v>
      </c>
      <c r="V14" s="75"/>
      <c r="W14" s="75"/>
      <c r="X14" s="75"/>
      <c r="Y14" s="75"/>
      <c r="Z14" s="75"/>
      <c r="AA14" s="75"/>
      <c r="AB14" s="75"/>
      <c r="AC14" s="75"/>
      <c r="AD14" s="76"/>
      <c r="AE14" s="54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23"/>
      <c r="CN14" s="23"/>
      <c r="CO14" s="85"/>
      <c r="CP14" s="85"/>
      <c r="CQ14" s="65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7"/>
      <c r="DT14" s="87"/>
      <c r="DU14" s="65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7"/>
    </row>
    <row r="15" spans="1:139" ht="12.75">
      <c r="A15" s="48">
        <v>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50"/>
      <c r="U15" s="48">
        <v>2</v>
      </c>
      <c r="V15" s="49"/>
      <c r="W15" s="49"/>
      <c r="X15" s="49"/>
      <c r="Y15" s="49"/>
      <c r="Z15" s="49"/>
      <c r="AA15" s="49"/>
      <c r="AB15" s="49"/>
      <c r="AC15" s="49"/>
      <c r="AD15" s="50"/>
      <c r="AE15" s="48">
        <v>3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50"/>
      <c r="BI15" s="48">
        <v>4</v>
      </c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50"/>
      <c r="BX15" s="48">
        <v>5</v>
      </c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50"/>
      <c r="CM15" s="24"/>
      <c r="CN15" s="24"/>
      <c r="CO15" s="10">
        <v>7</v>
      </c>
      <c r="CP15" s="10">
        <v>8</v>
      </c>
      <c r="CQ15" s="48">
        <v>9</v>
      </c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50"/>
      <c r="DT15" s="10">
        <v>10</v>
      </c>
      <c r="DU15" s="48">
        <v>11</v>
      </c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50"/>
    </row>
    <row r="16" spans="1:142" ht="12.75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5"/>
      <c r="U16" s="36"/>
      <c r="V16" s="37"/>
      <c r="W16" s="37"/>
      <c r="X16" s="37"/>
      <c r="Y16" s="37"/>
      <c r="Z16" s="37"/>
      <c r="AA16" s="37"/>
      <c r="AB16" s="37"/>
      <c r="AC16" s="37"/>
      <c r="AD16" s="38"/>
      <c r="AE16" s="59" t="s">
        <v>29</v>
      </c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1"/>
      <c r="BI16" s="92">
        <v>1</v>
      </c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4"/>
      <c r="BX16" s="39">
        <v>22200</v>
      </c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1"/>
      <c r="CM16" s="25"/>
      <c r="CN16" s="25"/>
      <c r="CO16" s="16">
        <f>BX16*40%</f>
        <v>8880</v>
      </c>
      <c r="CP16" s="16">
        <f aca="true" t="shared" si="0" ref="CP16:CP23">BX16*80%</f>
        <v>17760</v>
      </c>
      <c r="CQ16" s="39">
        <f>BX16+CO16+CP16</f>
        <v>48840</v>
      </c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1"/>
      <c r="DT16" s="15">
        <f aca="true" t="shared" si="1" ref="DT16:DT25">CQ16*12</f>
        <v>586080</v>
      </c>
      <c r="DU16" s="59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1"/>
      <c r="EJ16" s="11"/>
      <c r="EK16" s="11"/>
      <c r="EL16" s="11"/>
    </row>
    <row r="17" spans="1:142" ht="12.75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36"/>
      <c r="V17" s="37"/>
      <c r="W17" s="37"/>
      <c r="X17" s="37"/>
      <c r="Y17" s="38"/>
      <c r="Z17" s="22"/>
      <c r="AA17" s="22"/>
      <c r="AB17" s="22"/>
      <c r="AC17" s="22"/>
      <c r="AD17" s="22"/>
      <c r="AE17" s="42" t="s">
        <v>23</v>
      </c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3">
        <v>1</v>
      </c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58">
        <v>18745</v>
      </c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27"/>
      <c r="CN17" s="27"/>
      <c r="CO17" s="16">
        <f aca="true" t="shared" si="2" ref="CO17:CO23">BX17*40%</f>
        <v>7498</v>
      </c>
      <c r="CP17" s="16">
        <f t="shared" si="0"/>
        <v>14996</v>
      </c>
      <c r="CQ17" s="58">
        <f>BX17+CO17+CP17</f>
        <v>41239</v>
      </c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>
        <f t="shared" si="1"/>
        <v>494868</v>
      </c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1"/>
      <c r="EK17" s="11"/>
      <c r="EL17" s="11"/>
    </row>
    <row r="18" spans="1:142" ht="12.7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42" t="s">
        <v>38</v>
      </c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3">
        <v>1</v>
      </c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58">
        <v>13890</v>
      </c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16"/>
      <c r="CN18" s="16"/>
      <c r="CO18" s="16">
        <f t="shared" si="2"/>
        <v>5556</v>
      </c>
      <c r="CP18" s="16">
        <f t="shared" si="0"/>
        <v>11112</v>
      </c>
      <c r="CQ18" s="58">
        <f>CP18+CO18+BX18</f>
        <v>30558</v>
      </c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15">
        <f t="shared" si="1"/>
        <v>366696</v>
      </c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11"/>
      <c r="EK18" s="11"/>
      <c r="EL18" s="11"/>
    </row>
    <row r="19" spans="1:142" ht="12.7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42" t="s">
        <v>46</v>
      </c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3">
        <v>1</v>
      </c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58">
        <v>13890</v>
      </c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16"/>
      <c r="CN19" s="16"/>
      <c r="CO19" s="16">
        <f t="shared" si="2"/>
        <v>5556</v>
      </c>
      <c r="CP19" s="16">
        <f t="shared" si="0"/>
        <v>11112</v>
      </c>
      <c r="CQ19" s="58">
        <f>BX19+CO19+CP19</f>
        <v>30558</v>
      </c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15">
        <f t="shared" si="1"/>
        <v>366696</v>
      </c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11"/>
      <c r="EK19" s="11"/>
      <c r="EL19" s="11"/>
    </row>
    <row r="20" spans="1:142" ht="12.7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10"/>
      <c r="V20" s="110"/>
      <c r="W20" s="110"/>
      <c r="X20" s="110"/>
      <c r="Y20" s="110"/>
      <c r="Z20" s="102"/>
      <c r="AA20" s="102"/>
      <c r="AB20" s="102"/>
      <c r="AC20" s="102"/>
      <c r="AD20" s="102"/>
      <c r="AE20" s="42" t="s">
        <v>30</v>
      </c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107">
        <v>0.5</v>
      </c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58">
        <v>6945</v>
      </c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16"/>
      <c r="CN20" s="16"/>
      <c r="CO20" s="16">
        <f t="shared" si="2"/>
        <v>2778</v>
      </c>
      <c r="CP20" s="16">
        <f t="shared" si="0"/>
        <v>5556</v>
      </c>
      <c r="CQ20" s="58">
        <f>BX20+CO20+CP20</f>
        <v>15279</v>
      </c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15">
        <f t="shared" si="1"/>
        <v>183348</v>
      </c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11"/>
      <c r="EK20" s="11"/>
      <c r="EL20" s="11"/>
    </row>
    <row r="21" spans="1:142" ht="12.7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9"/>
      <c r="U21" s="102"/>
      <c r="V21" s="102"/>
      <c r="W21" s="102"/>
      <c r="X21" s="102"/>
      <c r="Y21" s="102"/>
      <c r="Z21" s="30"/>
      <c r="AA21" s="22"/>
      <c r="AB21" s="22"/>
      <c r="AC21" s="22"/>
      <c r="AD21" s="22"/>
      <c r="AE21" s="42" t="s">
        <v>39</v>
      </c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107">
        <v>0.5</v>
      </c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58">
        <v>7495</v>
      </c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16"/>
      <c r="CN21" s="16"/>
      <c r="CO21" s="16">
        <f t="shared" si="2"/>
        <v>2998</v>
      </c>
      <c r="CP21" s="16">
        <f t="shared" si="0"/>
        <v>5996</v>
      </c>
      <c r="CQ21" s="58">
        <f>(BX21+CO21+CP21)</f>
        <v>16489</v>
      </c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>
        <f t="shared" si="1"/>
        <v>197868</v>
      </c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1"/>
      <c r="EK21" s="11"/>
      <c r="EL21" s="11"/>
    </row>
    <row r="22" spans="1:142" ht="12.7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9"/>
      <c r="U22" s="102"/>
      <c r="V22" s="102"/>
      <c r="W22" s="102"/>
      <c r="X22" s="102"/>
      <c r="Y22" s="102"/>
      <c r="Z22" s="30"/>
      <c r="AA22" s="22"/>
      <c r="AB22" s="22"/>
      <c r="AC22" s="22"/>
      <c r="AD22" s="22"/>
      <c r="AE22" s="42" t="s">
        <v>39</v>
      </c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107">
        <v>0.5</v>
      </c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58">
        <v>7495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16"/>
      <c r="CN22" s="16"/>
      <c r="CO22" s="16">
        <f t="shared" si="2"/>
        <v>2998</v>
      </c>
      <c r="CP22" s="16">
        <f t="shared" si="0"/>
        <v>5996</v>
      </c>
      <c r="CQ22" s="58">
        <f>(BX22+CO22+CP22)</f>
        <v>16489</v>
      </c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>
        <f t="shared" si="1"/>
        <v>197868</v>
      </c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1"/>
      <c r="EK22" s="11"/>
      <c r="EL22" s="11"/>
    </row>
    <row r="23" spans="1:142" ht="12.7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4"/>
      <c r="V23" s="104"/>
      <c r="W23" s="104"/>
      <c r="X23" s="104"/>
      <c r="Y23" s="104"/>
      <c r="Z23" s="102"/>
      <c r="AA23" s="102"/>
      <c r="AB23" s="102"/>
      <c r="AC23" s="102"/>
      <c r="AD23" s="102"/>
      <c r="AE23" s="42" t="s">
        <v>39</v>
      </c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107">
        <v>0.5</v>
      </c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58">
        <v>7495</v>
      </c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16"/>
      <c r="CN23" s="16"/>
      <c r="CO23" s="16">
        <f t="shared" si="2"/>
        <v>2998</v>
      </c>
      <c r="CP23" s="16">
        <f t="shared" si="0"/>
        <v>5996</v>
      </c>
      <c r="CQ23" s="58">
        <f>BX23+CO23+CP23</f>
        <v>16489</v>
      </c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15">
        <f t="shared" si="1"/>
        <v>197868</v>
      </c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11"/>
      <c r="EK23" s="11"/>
      <c r="EL23" s="11"/>
    </row>
    <row r="24" spans="1:142" ht="12.7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42" t="s">
        <v>43</v>
      </c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112">
        <v>3.65</v>
      </c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05" t="s">
        <v>48</v>
      </c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6"/>
      <c r="CN24" s="16"/>
      <c r="CO24" s="16">
        <f>9338.16*40%</f>
        <v>3735.264</v>
      </c>
      <c r="CP24" s="16">
        <f>9338.16*80%</f>
        <v>7470.528</v>
      </c>
      <c r="CQ24" s="58">
        <f>22307.34*5</f>
        <v>111536.7</v>
      </c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15">
        <f>CQ24*12</f>
        <v>1338440.4</v>
      </c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11"/>
      <c r="EK24" s="11"/>
      <c r="EL24" s="11"/>
    </row>
    <row r="25" spans="1:142" ht="12.7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42" t="s">
        <v>31</v>
      </c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111">
        <v>0.2</v>
      </c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58">
        <v>680</v>
      </c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16"/>
      <c r="CN25" s="16"/>
      <c r="CO25" s="16">
        <f>BX25*40%</f>
        <v>272</v>
      </c>
      <c r="CP25" s="16">
        <f>BX25*80%</f>
        <v>544</v>
      </c>
      <c r="CQ25" s="106">
        <f>BX25+CO25+CP25</f>
        <v>1496</v>
      </c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15">
        <f t="shared" si="1"/>
        <v>17952</v>
      </c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11"/>
      <c r="EK25" s="11"/>
      <c r="EL25" s="11"/>
    </row>
    <row r="26" spans="31:142" ht="12.75"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2" t="s">
        <v>20</v>
      </c>
      <c r="BH26" s="11"/>
      <c r="BI26" s="95">
        <v>10</v>
      </c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58">
        <f>BX16+BX17+BX18+BX19+BX20+BX21+BX22+BX23+BX25+9338.16</f>
        <v>108173.16</v>
      </c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25"/>
      <c r="CN26" s="25"/>
      <c r="CO26" s="16">
        <f>SUM(CO16:CO25)</f>
        <v>43269.264</v>
      </c>
      <c r="CP26" s="16">
        <f>SUM(CP16:CP25)</f>
        <v>86538.528</v>
      </c>
      <c r="CQ26" s="39">
        <f>SUM(CQ16:CQ25)</f>
        <v>328973.7</v>
      </c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1"/>
      <c r="DT26" s="15">
        <f>SUM(DT16:DT25)</f>
        <v>3947684.4</v>
      </c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</row>
    <row r="27" ht="12.75">
      <c r="DT27" s="20"/>
    </row>
    <row r="28" spans="21:124" ht="12.75"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</row>
    <row r="29" spans="21:124" ht="12.75"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</row>
    <row r="30" spans="21:124" ht="12.75">
      <c r="U30" s="96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</row>
    <row r="31" spans="21:124" ht="12.75"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</row>
    <row r="32" spans="21:124" ht="12.75"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1" t="s">
        <v>42</v>
      </c>
      <c r="DT32" s="20"/>
    </row>
    <row r="33" spans="21:124" ht="12.75"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DT33" s="20"/>
    </row>
    <row r="34" spans="21:124" ht="12.75"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DT34" s="20"/>
    </row>
    <row r="35" ht="12.75">
      <c r="DT35" s="20"/>
    </row>
    <row r="36" spans="1:124" ht="12.75">
      <c r="A36" s="7" t="s">
        <v>29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8"/>
      <c r="AK36" s="18"/>
      <c r="AL36" s="18"/>
      <c r="AM36" s="18"/>
      <c r="AN36" s="18"/>
      <c r="AO36" s="18"/>
      <c r="AP36" s="18"/>
      <c r="AQ36" s="18"/>
      <c r="AR36" s="18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18"/>
      <c r="CA36" s="5"/>
      <c r="CB36" s="5"/>
      <c r="CC36" s="5"/>
      <c r="CD36" s="5"/>
      <c r="CE36" s="98" t="s">
        <v>44</v>
      </c>
      <c r="CF36" s="98"/>
      <c r="CG36" s="98"/>
      <c r="CH36" s="98"/>
      <c r="CI36" s="98"/>
      <c r="CJ36" s="98"/>
      <c r="CK36" s="98"/>
      <c r="CL36" s="98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21"/>
    </row>
    <row r="37" spans="1:124" s="3" customFormat="1" ht="11.25">
      <c r="A37" s="8"/>
      <c r="AJ37" s="57" t="s">
        <v>21</v>
      </c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6"/>
      <c r="CA37" s="6"/>
      <c r="CB37" s="6"/>
      <c r="CC37" s="6"/>
      <c r="CD37" s="6"/>
      <c r="CE37" s="78" t="s">
        <v>22</v>
      </c>
      <c r="CF37" s="78"/>
      <c r="CG37" s="78"/>
      <c r="CH37" s="78"/>
      <c r="CI37" s="78"/>
      <c r="CJ37" s="78"/>
      <c r="CK37" s="78"/>
      <c r="CL37" s="78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13"/>
    </row>
    <row r="38" spans="1:90" ht="12.75">
      <c r="A38" s="7" t="s">
        <v>23</v>
      </c>
      <c r="AJ38" s="18"/>
      <c r="AK38" s="18"/>
      <c r="AL38" s="18"/>
      <c r="AM38" s="18"/>
      <c r="AN38" s="18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5"/>
      <c r="BJ38" s="44" t="s">
        <v>41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</row>
    <row r="39" spans="36:90" s="3" customFormat="1" ht="11.25">
      <c r="AJ39" s="57" t="s">
        <v>21</v>
      </c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J39" s="57" t="s">
        <v>22</v>
      </c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</row>
  </sheetData>
  <sheetProtection/>
  <mergeCells count="128">
    <mergeCell ref="AE21:BH21"/>
    <mergeCell ref="AE17:BH17"/>
    <mergeCell ref="BX17:CL17"/>
    <mergeCell ref="DU17:EI17"/>
    <mergeCell ref="A17:I17"/>
    <mergeCell ref="U20:AD20"/>
    <mergeCell ref="AE22:BH22"/>
    <mergeCell ref="BI22:BW22"/>
    <mergeCell ref="BX22:CL22"/>
    <mergeCell ref="CQ22:DH22"/>
    <mergeCell ref="DU22:EI22"/>
    <mergeCell ref="AE20:BH20"/>
    <mergeCell ref="BX21:CL21"/>
    <mergeCell ref="DU21:EI21"/>
    <mergeCell ref="A20:T20"/>
    <mergeCell ref="A18:T18"/>
    <mergeCell ref="U18:AD18"/>
    <mergeCell ref="AE18:BH18"/>
    <mergeCell ref="BI18:BW18"/>
    <mergeCell ref="DU20:EI20"/>
    <mergeCell ref="BX18:CL18"/>
    <mergeCell ref="AE23:BH23"/>
    <mergeCell ref="BI23:BW23"/>
    <mergeCell ref="BX23:CL23"/>
    <mergeCell ref="BI21:BW21"/>
    <mergeCell ref="A21:I21"/>
    <mergeCell ref="DU19:EI19"/>
    <mergeCell ref="CQ19:DS19"/>
    <mergeCell ref="CQ20:DS20"/>
    <mergeCell ref="BX20:CL20"/>
    <mergeCell ref="BI20:BW20"/>
    <mergeCell ref="DU24:EI24"/>
    <mergeCell ref="CQ24:DS24"/>
    <mergeCell ref="CQ17:DH17"/>
    <mergeCell ref="CQ15:DS15"/>
    <mergeCell ref="DU16:EI16"/>
    <mergeCell ref="CQ16:DS16"/>
    <mergeCell ref="CQ23:DS23"/>
    <mergeCell ref="CQ21:DH21"/>
    <mergeCell ref="CQ18:DS18"/>
    <mergeCell ref="DU18:EI18"/>
    <mergeCell ref="DU25:EI25"/>
    <mergeCell ref="DU23:EI23"/>
    <mergeCell ref="A25:T25"/>
    <mergeCell ref="U25:AD25"/>
    <mergeCell ref="A23:T23"/>
    <mergeCell ref="U23:AD23"/>
    <mergeCell ref="BI25:BW25"/>
    <mergeCell ref="AE25:BH25"/>
    <mergeCell ref="BX24:CL24"/>
    <mergeCell ref="BI24:BW24"/>
    <mergeCell ref="A19:T19"/>
    <mergeCell ref="A24:T24"/>
    <mergeCell ref="U24:AD24"/>
    <mergeCell ref="U19:AD19"/>
    <mergeCell ref="A22:I22"/>
    <mergeCell ref="U22:Y22"/>
    <mergeCell ref="U21:Y21"/>
    <mergeCell ref="U17:Y17"/>
    <mergeCell ref="U34:CO34"/>
    <mergeCell ref="U28:DT28"/>
    <mergeCell ref="U29:DT29"/>
    <mergeCell ref="U30:DT30"/>
    <mergeCell ref="U31:DT31"/>
    <mergeCell ref="CQ26:DS26"/>
    <mergeCell ref="AE24:BH24"/>
    <mergeCell ref="CQ25:DS25"/>
    <mergeCell ref="BX25:CL25"/>
    <mergeCell ref="BI16:BW16"/>
    <mergeCell ref="BI17:BW17"/>
    <mergeCell ref="CM37:DS37"/>
    <mergeCell ref="CE37:CL37"/>
    <mergeCell ref="BI26:BW26"/>
    <mergeCell ref="AS36:BY36"/>
    <mergeCell ref="U33:CO33"/>
    <mergeCell ref="U32:CO32"/>
    <mergeCell ref="CM36:DS36"/>
    <mergeCell ref="CE36:CL36"/>
    <mergeCell ref="CV1:EI1"/>
    <mergeCell ref="BQ11:BT11"/>
    <mergeCell ref="CU11:EA11"/>
    <mergeCell ref="DU3:EI3"/>
    <mergeCell ref="DB10:DD10"/>
    <mergeCell ref="EE10:EI10"/>
    <mergeCell ref="CM10:CR10"/>
    <mergeCell ref="CI9:CL9"/>
    <mergeCell ref="DU10:DX10"/>
    <mergeCell ref="DU5:EI5"/>
    <mergeCell ref="A5:DF5"/>
    <mergeCell ref="A6:DF6"/>
    <mergeCell ref="BQ8:CH8"/>
    <mergeCell ref="BQ9:CH9"/>
    <mergeCell ref="CI8:CL8"/>
    <mergeCell ref="DU15:EI15"/>
    <mergeCell ref="CP13:CP14"/>
    <mergeCell ref="DT13:DT14"/>
    <mergeCell ref="BI13:BW14"/>
    <mergeCell ref="CO13:CO14"/>
    <mergeCell ref="CM13:CN13"/>
    <mergeCell ref="BX19:CL19"/>
    <mergeCell ref="CQ13:DS14"/>
    <mergeCell ref="DU4:EI4"/>
    <mergeCell ref="A15:T15"/>
    <mergeCell ref="A13:AD13"/>
    <mergeCell ref="A14:T14"/>
    <mergeCell ref="U14:AD14"/>
    <mergeCell ref="DU13:EI14"/>
    <mergeCell ref="U15:AD15"/>
    <mergeCell ref="BX15:CL15"/>
    <mergeCell ref="AE13:BH14"/>
    <mergeCell ref="BJ38:CL38"/>
    <mergeCell ref="AJ39:BE39"/>
    <mergeCell ref="BJ39:CL39"/>
    <mergeCell ref="AJ37:BY37"/>
    <mergeCell ref="BX26:CL26"/>
    <mergeCell ref="AE15:BH15"/>
    <mergeCell ref="BI15:BW15"/>
    <mergeCell ref="AE16:BH16"/>
    <mergeCell ref="A16:T16"/>
    <mergeCell ref="U16:AD16"/>
    <mergeCell ref="BX16:CL16"/>
    <mergeCell ref="AE19:BH19"/>
    <mergeCell ref="BI19:BW19"/>
    <mergeCell ref="AJ11:AU11"/>
    <mergeCell ref="AZ11:BB11"/>
    <mergeCell ref="BE11:BP11"/>
    <mergeCell ref="BU11:BW11"/>
    <mergeCell ref="BX13:CL1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2022-01-25T13:20:14Z</cp:lastPrinted>
  <dcterms:created xsi:type="dcterms:W3CDTF">2004-04-12T06:30:22Z</dcterms:created>
  <dcterms:modified xsi:type="dcterms:W3CDTF">2022-03-30T14:34:07Z</dcterms:modified>
  <cp:category/>
  <cp:version/>
  <cp:contentType/>
  <cp:contentStatus/>
</cp:coreProperties>
</file>